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<sst xmlns="http://schemas.openxmlformats.org/spreadsheetml/2006/main" count="89" uniqueCount="68">
  <si>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保洁范围</t>
  </si>
  <si>
    <t>序号</t>
  </si>
  <si>
    <t>单位</t>
  </si>
  <si>
    <t>道路工程名称</t>
  </si>
  <si>
    <t>起止点</t>
  </si>
  <si>
    <t>道路长度 （m）</t>
  </si>
  <si>
    <t>区园林所</t>
  </si>
  <si>
    <t>区路灯所</t>
  </si>
  <si>
    <t>区公园广场所</t>
  </si>
  <si>
    <t>市政设施面积（m²）</t>
  </si>
  <si>
    <t>管网设施</t>
  </si>
  <si>
    <t>桥隧设施</t>
  </si>
  <si>
    <t>园林绿化</t>
  </si>
  <si>
    <r>
      <t>路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灯（盏）</t>
    </r>
  </si>
  <si>
    <t>公园广场</t>
  </si>
  <si>
    <t>环卫设施</t>
  </si>
  <si>
    <t>桥梁/人行天桥</t>
  </si>
  <si>
    <t>隧道/地通</t>
  </si>
  <si>
    <t>合计</t>
  </si>
  <si>
    <t>车行道（m²）</t>
  </si>
  <si>
    <t>人行道（m²）</t>
  </si>
  <si>
    <t>桥隧面积（m²）</t>
  </si>
  <si>
    <t>雨水管长度（m）</t>
  </si>
  <si>
    <t>污水管长度（m）</t>
  </si>
  <si>
    <t>座</t>
  </si>
  <si>
    <t>面积（m²）</t>
  </si>
  <si>
    <t>绿化带（m²）</t>
  </si>
  <si>
    <t>行道树面积（m²）</t>
  </si>
  <si>
    <t>边坡(m²)</t>
  </si>
  <si>
    <t>树圈绿化面积（m²）</t>
  </si>
  <si>
    <t>行道树(株)</t>
  </si>
  <si>
    <t>公园 （面积）</t>
  </si>
  <si>
    <t>广场 （面积）</t>
  </si>
  <si>
    <t>护坡</t>
  </si>
  <si>
    <t>清扫面积（㎡）</t>
  </si>
  <si>
    <t>公厕（座）</t>
  </si>
  <si>
    <t>公厕面积（㎡）</t>
  </si>
  <si>
    <t>公厕蹲位（个）</t>
  </si>
  <si>
    <t>果皮箱（个）</t>
  </si>
  <si>
    <t>车行道面积（㎡）</t>
  </si>
  <si>
    <t>人行道面积（㎡）</t>
  </si>
  <si>
    <t>重庆公路物流基地建设有限公司</t>
  </si>
  <si>
    <t>横四路西段及传化支路</t>
  </si>
  <si>
    <t>K0+000~K0+412.148
K0+000~K0+562.180</t>
  </si>
  <si>
    <t>横四路西延伸段</t>
  </si>
  <si>
    <t>k0+412.148-k1+093.214</t>
  </si>
  <si>
    <t>烟草支路</t>
  </si>
  <si>
    <t>k0+000-k0+749.578</t>
  </si>
  <si>
    <t>中集支路</t>
  </si>
  <si>
    <t>k0+000-k0+190.604</t>
  </si>
  <si>
    <t>南彭保税物流中心（B型）及口岸配套道路工程1号道路</t>
  </si>
  <si>
    <t>K0+000~K1+056</t>
  </si>
  <si>
    <t>南彭保税物流中心（B型）及口岸配套道路工程2号道路</t>
  </si>
  <si>
    <t>K0+000~K0+300</t>
  </si>
  <si>
    <t>南彭保税物流中心（B型）及口岸配套道路工程3号道路</t>
  </si>
  <si>
    <t>重庆华南城配套路网工程（观音山西路）</t>
  </si>
  <si>
    <t>K0+29.995-K2+520</t>
  </si>
  <si>
    <t>重庆华南城配套路网工程（佛南路）</t>
  </si>
  <si>
    <t>K0+435.261-K1+480</t>
  </si>
  <si>
    <t>重庆华南城配套路网工程（观音山北路）</t>
  </si>
  <si>
    <t>K0+040-K1+276.57</t>
  </si>
  <si>
    <t>重庆华南城配套路网工程（华兴路）</t>
  </si>
  <si>
    <t>K0+040.672-K0+691.606</t>
  </si>
  <si>
    <t>重庆华南城配套路网工程（华东大道）</t>
  </si>
  <si>
    <t>K0+037.404-K0+718.87</t>
  </si>
  <si>
    <t>重庆华南城配套路网工程（观音山中路）</t>
  </si>
  <si>
    <t>K0+040.072-K0+810.97</t>
  </si>
  <si>
    <t>公租房配套道路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</si>
</sst>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176" fontId="49" fillId="0" borderId="9" xfId="63" applyNumberFormat="1" applyFont="1" applyFill="1" applyBorder="1" applyAlignment="1">
      <alignment horizontal="center" vertical="center" wrapText="1"/>
      <protection/>
    </xf>
    <xf numFmtId="176" fontId="47" fillId="0" borderId="10" xfId="0" applyNumberFormat="1" applyFont="1" applyBorder="1" applyAlignment="1">
      <alignment horizontal="center" vertical="center"/>
    </xf>
    <xf numFmtId="176" fontId="47" fillId="0" borderId="11" xfId="0" applyNumberFormat="1" applyFont="1" applyBorder="1" applyAlignment="1">
      <alignment horizontal="center" vertical="center"/>
    </xf>
    <xf numFmtId="176" fontId="47" fillId="0" borderId="12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176" fontId="47" fillId="0" borderId="13" xfId="0" applyNumberFormat="1" applyFont="1" applyBorder="1" applyAlignment="1">
      <alignment horizontal="center" vertical="center"/>
    </xf>
    <xf numFmtId="176" fontId="47" fillId="0" borderId="14" xfId="0" applyNumberFormat="1" applyFont="1" applyBorder="1" applyAlignment="1">
      <alignment horizontal="center" vertical="center"/>
    </xf>
    <xf numFmtId="176" fontId="47" fillId="0" borderId="15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/>
    </xf>
    <xf numFmtId="176" fontId="48" fillId="0" borderId="16" xfId="0" applyNumberFormat="1" applyFont="1" applyFill="1" applyBorder="1" applyAlignment="1">
      <alignment vertical="center"/>
    </xf>
    <xf numFmtId="176" fontId="47" fillId="0" borderId="17" xfId="0" applyNumberFormat="1" applyFont="1" applyBorder="1" applyAlignment="1">
      <alignment horizontal="center" vertical="center"/>
    </xf>
    <xf numFmtId="176" fontId="47" fillId="0" borderId="18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SheetLayoutView="100" workbookViewId="0" topLeftCell="A1">
      <pane xSplit="3" ySplit="7" topLeftCell="D8" activePane="bottomRight" state="frozen"/>
      <selection pane="bottomRight" activeCell="AD8" sqref="AD8"/>
    </sheetView>
  </sheetViews>
  <sheetFormatPr defaultColWidth="9.00390625" defaultRowHeight="15"/>
  <cols>
    <col min="1" max="1" width="10.57421875" style="4" customWidth="1"/>
    <col min="2" max="2" width="34.8515625" style="4" customWidth="1"/>
    <col min="3" max="3" width="59.8515625" style="4" customWidth="1"/>
    <col min="4" max="4" width="18.57421875" style="4" customWidth="1"/>
    <col min="5" max="5" width="15.8515625" style="3" customWidth="1"/>
    <col min="6" max="6" width="10.28125" style="4" hidden="1" customWidth="1"/>
    <col min="7" max="7" width="14.8515625" style="3" customWidth="1"/>
    <col min="8" max="8" width="14.421875" style="3" customWidth="1"/>
    <col min="9" max="9" width="6.7109375" style="4" hidden="1" customWidth="1"/>
    <col min="10" max="10" width="9.00390625" style="4" hidden="1" customWidth="1"/>
    <col min="11" max="12" width="8.421875" style="4" hidden="1" customWidth="1"/>
    <col min="13" max="13" width="4.57421875" style="4" hidden="1" customWidth="1"/>
    <col min="14" max="14" width="5.7109375" style="4" hidden="1" customWidth="1"/>
    <col min="15" max="15" width="3.28125" style="4" hidden="1" customWidth="1"/>
    <col min="16" max="16" width="8.421875" style="3" hidden="1" customWidth="1"/>
    <col min="17" max="17" width="2.421875" style="4" hidden="1" customWidth="1"/>
    <col min="18" max="18" width="8.421875" style="3" hidden="1" customWidth="1"/>
    <col min="19" max="19" width="8.421875" style="4" hidden="1" customWidth="1"/>
    <col min="20" max="23" width="8.421875" style="3" hidden="1" customWidth="1"/>
    <col min="24" max="24" width="5.57421875" style="4" hidden="1" customWidth="1"/>
    <col min="25" max="25" width="8.57421875" style="4" hidden="1" customWidth="1"/>
    <col min="26" max="26" width="5.00390625" style="4" hidden="1" customWidth="1"/>
    <col min="27" max="27" width="4.57421875" style="4" hidden="1" customWidth="1"/>
    <col min="28" max="28" width="6.57421875" style="4" hidden="1" customWidth="1"/>
    <col min="29" max="29" width="8.421875" style="3" hidden="1" customWidth="1"/>
    <col min="30" max="30" width="16.00390625" style="3" customWidth="1"/>
    <col min="31" max="31" width="17.28125" style="3" customWidth="1"/>
    <col min="32" max="32" width="4.57421875" style="4" hidden="1" customWidth="1"/>
    <col min="33" max="33" width="5.57421875" style="4" hidden="1" customWidth="1"/>
    <col min="34" max="35" width="4.57421875" style="4" hidden="1" customWidth="1"/>
    <col min="36" max="16384" width="9.00390625" style="4" customWidth="1"/>
  </cols>
  <sheetData>
    <row r="1" spans="1:35" s="1" customFormat="1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1" customFormat="1" ht="12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s="1" customFormat="1" ht="13.5" customHeight="1">
      <c r="A3" s="6"/>
      <c r="B3" s="6"/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 t="s">
        <v>6</v>
      </c>
      <c r="T3" s="6"/>
      <c r="U3" s="6"/>
      <c r="V3" s="6"/>
      <c r="W3" s="6"/>
      <c r="X3" s="6"/>
      <c r="Y3" s="6" t="s">
        <v>7</v>
      </c>
      <c r="Z3" s="6" t="s">
        <v>8</v>
      </c>
      <c r="AA3" s="6"/>
      <c r="AB3" s="6"/>
      <c r="AC3" s="6"/>
      <c r="AD3" s="6"/>
      <c r="AE3" s="6"/>
      <c r="AF3" s="6"/>
      <c r="AG3" s="6"/>
      <c r="AH3" s="6"/>
      <c r="AI3" s="6"/>
    </row>
    <row r="4" spans="1:35" s="1" customFormat="1" ht="13.5" customHeight="1">
      <c r="A4" s="6"/>
      <c r="B4" s="6"/>
      <c r="C4" s="6"/>
      <c r="D4" s="6"/>
      <c r="E4" s="7"/>
      <c r="F4" s="6" t="s">
        <v>9</v>
      </c>
      <c r="G4" s="6"/>
      <c r="H4" s="6"/>
      <c r="I4" s="6"/>
      <c r="J4" s="6" t="s">
        <v>10</v>
      </c>
      <c r="K4" s="6"/>
      <c r="L4" s="6"/>
      <c r="M4" s="6" t="s">
        <v>11</v>
      </c>
      <c r="N4" s="6"/>
      <c r="O4" s="6"/>
      <c r="P4" s="6"/>
      <c r="Q4" s="6"/>
      <c r="R4" s="6"/>
      <c r="S4" s="6" t="s">
        <v>12</v>
      </c>
      <c r="T4" s="6"/>
      <c r="U4" s="6"/>
      <c r="V4" s="6"/>
      <c r="W4" s="6"/>
      <c r="X4" s="6"/>
      <c r="Y4" s="6" t="s">
        <v>13</v>
      </c>
      <c r="Z4" s="6" t="s">
        <v>14</v>
      </c>
      <c r="AA4" s="6"/>
      <c r="AB4" s="6"/>
      <c r="AC4" s="6"/>
      <c r="AD4" s="6" t="s">
        <v>15</v>
      </c>
      <c r="AE4" s="6"/>
      <c r="AF4" s="6"/>
      <c r="AG4" s="6"/>
      <c r="AH4" s="6"/>
      <c r="AI4" s="6"/>
    </row>
    <row r="5" spans="1:35" s="1" customFormat="1" ht="12">
      <c r="A5" s="6"/>
      <c r="B5" s="6"/>
      <c r="C5" s="6"/>
      <c r="D5" s="6"/>
      <c r="E5" s="7"/>
      <c r="F5" s="6"/>
      <c r="G5" s="6"/>
      <c r="H5" s="6"/>
      <c r="I5" s="6"/>
      <c r="J5" s="6"/>
      <c r="K5" s="6"/>
      <c r="L5" s="6"/>
      <c r="M5" s="6"/>
      <c r="N5" s="6"/>
      <c r="O5" s="6" t="s">
        <v>16</v>
      </c>
      <c r="P5" s="6"/>
      <c r="Q5" s="25" t="s">
        <v>17</v>
      </c>
      <c r="R5" s="25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1" customFormat="1" ht="51.75" customHeight="1">
      <c r="A6" s="6"/>
      <c r="B6" s="6"/>
      <c r="C6" s="6"/>
      <c r="D6" s="6"/>
      <c r="E6" s="7"/>
      <c r="F6" s="6" t="s">
        <v>18</v>
      </c>
      <c r="G6" s="7" t="s">
        <v>19</v>
      </c>
      <c r="H6" s="7" t="s">
        <v>20</v>
      </c>
      <c r="I6" s="6" t="s">
        <v>21</v>
      </c>
      <c r="J6" s="6" t="s">
        <v>18</v>
      </c>
      <c r="K6" s="6" t="s">
        <v>22</v>
      </c>
      <c r="L6" s="6" t="s">
        <v>23</v>
      </c>
      <c r="M6" s="6" t="s">
        <v>18</v>
      </c>
      <c r="N6" s="6"/>
      <c r="O6" s="6" t="s">
        <v>24</v>
      </c>
      <c r="P6" s="7" t="s">
        <v>25</v>
      </c>
      <c r="Q6" s="6" t="s">
        <v>24</v>
      </c>
      <c r="R6" s="7" t="s">
        <v>25</v>
      </c>
      <c r="S6" s="6" t="s">
        <v>18</v>
      </c>
      <c r="T6" s="7" t="s">
        <v>26</v>
      </c>
      <c r="U6" s="7" t="s">
        <v>27</v>
      </c>
      <c r="V6" s="7" t="s">
        <v>28</v>
      </c>
      <c r="W6" s="7" t="s">
        <v>29</v>
      </c>
      <c r="X6" s="6" t="s">
        <v>30</v>
      </c>
      <c r="Y6" s="6"/>
      <c r="Z6" s="6" t="s">
        <v>18</v>
      </c>
      <c r="AA6" s="6" t="s">
        <v>31</v>
      </c>
      <c r="AB6" s="6" t="s">
        <v>32</v>
      </c>
      <c r="AC6" s="7" t="s">
        <v>33</v>
      </c>
      <c r="AD6" s="6" t="s">
        <v>34</v>
      </c>
      <c r="AE6" s="6"/>
      <c r="AF6" s="6" t="s">
        <v>35</v>
      </c>
      <c r="AG6" s="6" t="s">
        <v>36</v>
      </c>
      <c r="AH6" s="6" t="s">
        <v>37</v>
      </c>
      <c r="AI6" s="6" t="s">
        <v>38</v>
      </c>
    </row>
    <row r="7" spans="1:35" s="1" customFormat="1" ht="24" customHeight="1">
      <c r="A7" s="6"/>
      <c r="B7" s="6"/>
      <c r="C7" s="6"/>
      <c r="D7" s="6"/>
      <c r="E7" s="7"/>
      <c r="F7" s="6"/>
      <c r="G7" s="7"/>
      <c r="H7" s="7"/>
      <c r="I7" s="6"/>
      <c r="J7" s="6"/>
      <c r="K7" s="6"/>
      <c r="L7" s="6"/>
      <c r="M7" s="6"/>
      <c r="N7" s="6"/>
      <c r="O7" s="6"/>
      <c r="P7" s="7"/>
      <c r="Q7" s="6"/>
      <c r="R7" s="7"/>
      <c r="S7" s="6"/>
      <c r="T7" s="7"/>
      <c r="U7" s="7"/>
      <c r="V7" s="7"/>
      <c r="W7" s="7"/>
      <c r="X7" s="6"/>
      <c r="Y7" s="6"/>
      <c r="Z7" s="6"/>
      <c r="AA7" s="6"/>
      <c r="AB7" s="6"/>
      <c r="AC7" s="7"/>
      <c r="AD7" s="7" t="s">
        <v>39</v>
      </c>
      <c r="AE7" s="7" t="s">
        <v>40</v>
      </c>
      <c r="AF7" s="6"/>
      <c r="AG7" s="6"/>
      <c r="AH7" s="6"/>
      <c r="AI7" s="6"/>
    </row>
    <row r="8" spans="1:35" s="2" customFormat="1" ht="42" customHeight="1">
      <c r="A8" s="8">
        <v>1</v>
      </c>
      <c r="B8" s="9" t="s">
        <v>41</v>
      </c>
      <c r="C8" s="8" t="s">
        <v>42</v>
      </c>
      <c r="D8" s="9" t="s">
        <v>43</v>
      </c>
      <c r="E8" s="10">
        <f>412.148+562.18</f>
        <v>974.328</v>
      </c>
      <c r="F8" s="8"/>
      <c r="G8" s="10">
        <v>16238.27</v>
      </c>
      <c r="H8" s="10">
        <v>7250.52</v>
      </c>
      <c r="I8" s="8"/>
      <c r="J8" s="8"/>
      <c r="K8" s="8">
        <f>197.44+62+512+336+283+160+69.24</f>
        <v>1619.68</v>
      </c>
      <c r="L8" s="8">
        <v>1023</v>
      </c>
      <c r="M8" s="8"/>
      <c r="N8" s="8"/>
      <c r="O8" s="8"/>
      <c r="P8" s="10"/>
      <c r="Q8" s="8"/>
      <c r="R8" s="10"/>
      <c r="S8" s="8"/>
      <c r="T8" s="10">
        <f>382.148*2</f>
        <v>764.296</v>
      </c>
      <c r="U8" s="12">
        <f aca="true" t="shared" si="0" ref="U8:U14">X8*8</f>
        <v>2488</v>
      </c>
      <c r="V8" s="10">
        <f>3459.25-764.296+4986.34</f>
        <v>7681.294</v>
      </c>
      <c r="W8" s="12">
        <f aca="true" t="shared" si="1" ref="W8:W14">X8</f>
        <v>311</v>
      </c>
      <c r="X8" s="8">
        <f>131+180</f>
        <v>311</v>
      </c>
      <c r="Y8" s="8">
        <v>44</v>
      </c>
      <c r="Z8" s="8"/>
      <c r="AA8" s="8"/>
      <c r="AB8" s="8"/>
      <c r="AC8" s="10"/>
      <c r="AD8" s="10">
        <f aca="true" t="shared" si="2" ref="AD8:AD21">G8</f>
        <v>16238.27</v>
      </c>
      <c r="AE8" s="10">
        <f aca="true" t="shared" si="3" ref="AE8:AE21">H8</f>
        <v>7250.52</v>
      </c>
      <c r="AF8" s="8"/>
      <c r="AG8" s="8"/>
      <c r="AH8" s="8"/>
      <c r="AI8" s="8"/>
    </row>
    <row r="9" spans="1:35" s="2" customFormat="1" ht="42" customHeight="1">
      <c r="A9" s="8">
        <v>2</v>
      </c>
      <c r="B9" s="9" t="s">
        <v>41</v>
      </c>
      <c r="C9" s="9" t="s">
        <v>44</v>
      </c>
      <c r="D9" s="9" t="s">
        <v>45</v>
      </c>
      <c r="E9" s="10">
        <v>681.066</v>
      </c>
      <c r="F9" s="8">
        <v>22282</v>
      </c>
      <c r="G9" s="10">
        <v>16470.58</v>
      </c>
      <c r="H9" s="10">
        <v>6900.55</v>
      </c>
      <c r="I9" s="8"/>
      <c r="J9" s="8">
        <v>2191</v>
      </c>
      <c r="K9" s="8">
        <v>1481.35</v>
      </c>
      <c r="L9" s="8">
        <v>803</v>
      </c>
      <c r="M9" s="8"/>
      <c r="N9" s="8"/>
      <c r="O9" s="8"/>
      <c r="P9" s="10"/>
      <c r="Q9" s="8"/>
      <c r="R9" s="10"/>
      <c r="S9" s="8"/>
      <c r="T9" s="10">
        <v>1362</v>
      </c>
      <c r="U9" s="12">
        <f t="shared" si="0"/>
        <v>1736</v>
      </c>
      <c r="V9" s="10">
        <v>5403</v>
      </c>
      <c r="W9" s="12">
        <f t="shared" si="1"/>
        <v>217</v>
      </c>
      <c r="X9" s="8">
        <v>217</v>
      </c>
      <c r="Y9" s="8">
        <v>40</v>
      </c>
      <c r="Z9" s="8"/>
      <c r="AA9" s="8"/>
      <c r="AB9" s="8"/>
      <c r="AC9" s="10"/>
      <c r="AD9" s="10">
        <f t="shared" si="2"/>
        <v>16470.58</v>
      </c>
      <c r="AE9" s="10">
        <f t="shared" si="3"/>
        <v>6900.55</v>
      </c>
      <c r="AF9" s="8"/>
      <c r="AG9" s="8"/>
      <c r="AH9" s="8"/>
      <c r="AI9" s="8"/>
    </row>
    <row r="10" spans="1:35" s="2" customFormat="1" ht="42" customHeight="1">
      <c r="A10" s="8">
        <v>3</v>
      </c>
      <c r="B10" s="9" t="s">
        <v>41</v>
      </c>
      <c r="C10" s="9" t="s">
        <v>46</v>
      </c>
      <c r="D10" s="9" t="s">
        <v>47</v>
      </c>
      <c r="E10" s="10">
        <v>749.578</v>
      </c>
      <c r="F10" s="8">
        <v>11605</v>
      </c>
      <c r="G10" s="10">
        <v>6391.85</v>
      </c>
      <c r="H10" s="10">
        <v>5933.63</v>
      </c>
      <c r="I10" s="8"/>
      <c r="J10" s="8">
        <v>847</v>
      </c>
      <c r="K10" s="8">
        <v>1056.06</v>
      </c>
      <c r="L10" s="8">
        <v>0</v>
      </c>
      <c r="M10" s="8"/>
      <c r="N10" s="8"/>
      <c r="O10" s="8"/>
      <c r="P10" s="10"/>
      <c r="Q10" s="8"/>
      <c r="R10" s="10"/>
      <c r="S10" s="8"/>
      <c r="T10" s="10"/>
      <c r="U10" s="12">
        <f t="shared" si="0"/>
        <v>1728</v>
      </c>
      <c r="V10" s="10"/>
      <c r="W10" s="12">
        <f t="shared" si="1"/>
        <v>216</v>
      </c>
      <c r="X10" s="2">
        <v>216</v>
      </c>
      <c r="Y10" s="8">
        <v>26</v>
      </c>
      <c r="Z10" s="8"/>
      <c r="AA10" s="8"/>
      <c r="AB10" s="8"/>
      <c r="AC10" s="10"/>
      <c r="AD10" s="10">
        <f t="shared" si="2"/>
        <v>6391.85</v>
      </c>
      <c r="AE10" s="10">
        <f t="shared" si="3"/>
        <v>5933.63</v>
      </c>
      <c r="AF10" s="8"/>
      <c r="AG10" s="8"/>
      <c r="AH10" s="8"/>
      <c r="AI10" s="8"/>
    </row>
    <row r="11" spans="1:35" s="2" customFormat="1" ht="42" customHeight="1">
      <c r="A11" s="8">
        <v>4</v>
      </c>
      <c r="B11" s="9" t="s">
        <v>41</v>
      </c>
      <c r="C11" s="8" t="s">
        <v>48</v>
      </c>
      <c r="D11" s="9" t="s">
        <v>49</v>
      </c>
      <c r="E11" s="10">
        <v>190.604</v>
      </c>
      <c r="F11" s="8">
        <f>G11+H11</f>
        <v>2815</v>
      </c>
      <c r="G11" s="10">
        <v>1528</v>
      </c>
      <c r="H11" s="10">
        <v>1287</v>
      </c>
      <c r="I11" s="8"/>
      <c r="J11" s="8">
        <v>155.6</v>
      </c>
      <c r="K11" s="8">
        <v>155.6</v>
      </c>
      <c r="L11" s="8"/>
      <c r="M11" s="8"/>
      <c r="N11" s="8"/>
      <c r="O11" s="8"/>
      <c r="P11" s="10"/>
      <c r="Q11" s="8"/>
      <c r="R11" s="10"/>
      <c r="S11" s="8"/>
      <c r="T11" s="10"/>
      <c r="U11" s="12">
        <f t="shared" si="0"/>
        <v>0</v>
      </c>
      <c r="V11" s="10"/>
      <c r="W11" s="12">
        <f t="shared" si="1"/>
        <v>0</v>
      </c>
      <c r="X11" s="8">
        <v>0</v>
      </c>
      <c r="Y11" s="8">
        <v>6</v>
      </c>
      <c r="Z11" s="8"/>
      <c r="AA11" s="8"/>
      <c r="AB11" s="8"/>
      <c r="AC11" s="10"/>
      <c r="AD11" s="10">
        <f t="shared" si="2"/>
        <v>1528</v>
      </c>
      <c r="AE11" s="10">
        <f t="shared" si="3"/>
        <v>1287</v>
      </c>
      <c r="AF11" s="8"/>
      <c r="AG11" s="8"/>
      <c r="AH11" s="8"/>
      <c r="AI11" s="8"/>
    </row>
    <row r="12" spans="1:35" s="2" customFormat="1" ht="42" customHeight="1">
      <c r="A12" s="8">
        <v>5</v>
      </c>
      <c r="B12" s="9" t="s">
        <v>41</v>
      </c>
      <c r="C12" s="9" t="s">
        <v>50</v>
      </c>
      <c r="D12" s="9" t="s">
        <v>51</v>
      </c>
      <c r="E12" s="10">
        <v>1056</v>
      </c>
      <c r="F12" s="8"/>
      <c r="G12" s="10">
        <v>15442.14</v>
      </c>
      <c r="H12" s="10">
        <v>6366.2</v>
      </c>
      <c r="I12" s="8"/>
      <c r="J12" s="8"/>
      <c r="K12" s="8">
        <v>1456.44</v>
      </c>
      <c r="L12" s="8">
        <v>774.5</v>
      </c>
      <c r="M12" s="8"/>
      <c r="N12" s="8"/>
      <c r="O12" s="8"/>
      <c r="P12" s="10"/>
      <c r="Q12" s="8"/>
      <c r="R12" s="10"/>
      <c r="S12" s="8"/>
      <c r="T12" s="10"/>
      <c r="U12" s="12">
        <f t="shared" si="0"/>
        <v>1864</v>
      </c>
      <c r="V12" s="10">
        <v>16817</v>
      </c>
      <c r="W12" s="12">
        <f t="shared" si="1"/>
        <v>233</v>
      </c>
      <c r="X12" s="8">
        <v>233</v>
      </c>
      <c r="Y12" s="8">
        <v>52</v>
      </c>
      <c r="Z12" s="8"/>
      <c r="AA12" s="8"/>
      <c r="AB12" s="8"/>
      <c r="AC12" s="10"/>
      <c r="AD12" s="10">
        <f t="shared" si="2"/>
        <v>15442.14</v>
      </c>
      <c r="AE12" s="10">
        <f t="shared" si="3"/>
        <v>6366.2</v>
      </c>
      <c r="AF12" s="8"/>
      <c r="AG12" s="8"/>
      <c r="AH12" s="8"/>
      <c r="AI12" s="8"/>
    </row>
    <row r="13" spans="1:35" s="2" customFormat="1" ht="42" customHeight="1">
      <c r="A13" s="8">
        <v>6</v>
      </c>
      <c r="B13" s="9" t="s">
        <v>41</v>
      </c>
      <c r="C13" s="9" t="s">
        <v>52</v>
      </c>
      <c r="D13" s="9" t="s">
        <v>53</v>
      </c>
      <c r="E13" s="10">
        <v>300</v>
      </c>
      <c r="F13" s="8"/>
      <c r="G13" s="10">
        <v>6385.63</v>
      </c>
      <c r="H13" s="10">
        <v>2197</v>
      </c>
      <c r="I13" s="8"/>
      <c r="J13" s="8"/>
      <c r="K13" s="8">
        <v>503.2</v>
      </c>
      <c r="L13" s="8">
        <v>505.3</v>
      </c>
      <c r="M13" s="8"/>
      <c r="N13" s="8"/>
      <c r="O13" s="8"/>
      <c r="P13" s="10"/>
      <c r="Q13" s="8"/>
      <c r="R13" s="10"/>
      <c r="S13" s="8"/>
      <c r="T13" s="10">
        <v>1345.08</v>
      </c>
      <c r="U13" s="12">
        <f t="shared" si="0"/>
        <v>464</v>
      </c>
      <c r="V13" s="10"/>
      <c r="W13" s="12">
        <f t="shared" si="1"/>
        <v>58</v>
      </c>
      <c r="X13" s="8">
        <v>58</v>
      </c>
      <c r="Y13" s="8">
        <v>13</v>
      </c>
      <c r="Z13" s="8"/>
      <c r="AA13" s="8"/>
      <c r="AB13" s="8"/>
      <c r="AC13" s="10"/>
      <c r="AD13" s="10">
        <f t="shared" si="2"/>
        <v>6385.63</v>
      </c>
      <c r="AE13" s="10">
        <f t="shared" si="3"/>
        <v>2197</v>
      </c>
      <c r="AF13" s="8"/>
      <c r="AG13" s="8"/>
      <c r="AH13" s="8"/>
      <c r="AI13" s="8"/>
    </row>
    <row r="14" spans="1:35" s="2" customFormat="1" ht="42" customHeight="1">
      <c r="A14" s="8">
        <v>7</v>
      </c>
      <c r="B14" s="9" t="s">
        <v>41</v>
      </c>
      <c r="C14" s="9" t="s">
        <v>54</v>
      </c>
      <c r="D14" s="9" t="s">
        <v>53</v>
      </c>
      <c r="E14" s="10">
        <v>300</v>
      </c>
      <c r="F14" s="8"/>
      <c r="G14" s="10">
        <v>6902.45</v>
      </c>
      <c r="H14" s="10">
        <v>3049.65</v>
      </c>
      <c r="I14" s="8"/>
      <c r="J14" s="8"/>
      <c r="K14" s="8">
        <v>643.86</v>
      </c>
      <c r="L14" s="8">
        <v>340.64</v>
      </c>
      <c r="M14" s="8"/>
      <c r="N14" s="8"/>
      <c r="O14" s="8"/>
      <c r="P14" s="10"/>
      <c r="Q14" s="8"/>
      <c r="R14" s="10"/>
      <c r="S14" s="8"/>
      <c r="T14" s="10"/>
      <c r="U14" s="12">
        <f t="shared" si="0"/>
        <v>688</v>
      </c>
      <c r="V14" s="10"/>
      <c r="W14" s="12">
        <f t="shared" si="1"/>
        <v>86</v>
      </c>
      <c r="X14" s="8">
        <v>86</v>
      </c>
      <c r="Y14" s="8">
        <v>8</v>
      </c>
      <c r="Z14" s="8"/>
      <c r="AA14" s="8"/>
      <c r="AB14" s="8"/>
      <c r="AC14" s="10"/>
      <c r="AD14" s="10">
        <f t="shared" si="2"/>
        <v>6902.45</v>
      </c>
      <c r="AE14" s="10">
        <f t="shared" si="3"/>
        <v>3049.65</v>
      </c>
      <c r="AF14" s="8"/>
      <c r="AG14" s="8"/>
      <c r="AH14" s="8"/>
      <c r="AI14" s="8"/>
    </row>
    <row r="15" spans="1:35" s="2" customFormat="1" ht="42" customHeight="1">
      <c r="A15" s="8">
        <v>8</v>
      </c>
      <c r="B15" s="9" t="s">
        <v>41</v>
      </c>
      <c r="C15" s="9" t="s">
        <v>55</v>
      </c>
      <c r="D15" s="9" t="s">
        <v>56</v>
      </c>
      <c r="E15" s="10">
        <v>2490.005</v>
      </c>
      <c r="F15" s="8">
        <f aca="true" t="shared" si="4" ref="F15:F20">G15+H15+I15</f>
        <v>72266.58</v>
      </c>
      <c r="G15" s="10">
        <v>50641.72</v>
      </c>
      <c r="H15" s="10">
        <v>20757.86</v>
      </c>
      <c r="I15" s="8">
        <v>867</v>
      </c>
      <c r="J15" s="8">
        <f aca="true" t="shared" si="5" ref="J15:J20">K15+L15</f>
        <v>10619.7</v>
      </c>
      <c r="K15" s="8">
        <v>4743.9</v>
      </c>
      <c r="L15" s="8">
        <v>5875.8</v>
      </c>
      <c r="M15" s="8"/>
      <c r="N15" s="8"/>
      <c r="O15" s="23">
        <v>1</v>
      </c>
      <c r="P15" s="10">
        <v>867</v>
      </c>
      <c r="Q15" s="8"/>
      <c r="R15" s="10"/>
      <c r="S15" s="8">
        <f>U15</f>
        <v>6456</v>
      </c>
      <c r="T15" s="10"/>
      <c r="U15" s="12">
        <f aca="true" t="shared" si="6" ref="U15:U22">X15*8</f>
        <v>6456</v>
      </c>
      <c r="V15" s="10">
        <f>5828.97</f>
        <v>5828.97</v>
      </c>
      <c r="W15" s="12">
        <f aca="true" t="shared" si="7" ref="W15:W21">X15</f>
        <v>807</v>
      </c>
      <c r="X15" s="8">
        <v>807</v>
      </c>
      <c r="Y15" s="8">
        <f>40+94</f>
        <v>134</v>
      </c>
      <c r="Z15" s="8"/>
      <c r="AA15" s="8"/>
      <c r="AB15" s="8"/>
      <c r="AC15" s="10"/>
      <c r="AD15" s="10">
        <f t="shared" si="2"/>
        <v>50641.72</v>
      </c>
      <c r="AE15" s="10">
        <f t="shared" si="3"/>
        <v>20757.86</v>
      </c>
      <c r="AF15" s="8"/>
      <c r="AG15" s="8"/>
      <c r="AH15" s="8"/>
      <c r="AI15" s="8"/>
    </row>
    <row r="16" spans="1:35" s="2" customFormat="1" ht="42" customHeight="1">
      <c r="A16" s="8">
        <v>9</v>
      </c>
      <c r="B16" s="9" t="s">
        <v>41</v>
      </c>
      <c r="C16" s="9" t="s">
        <v>57</v>
      </c>
      <c r="D16" s="11" t="s">
        <v>58</v>
      </c>
      <c r="E16" s="12">
        <v>1044.739</v>
      </c>
      <c r="F16" s="8">
        <f t="shared" si="4"/>
        <v>53841.16</v>
      </c>
      <c r="G16" s="10">
        <v>39511.66</v>
      </c>
      <c r="H16" s="10">
        <v>12828.5</v>
      </c>
      <c r="I16" s="8">
        <v>1501</v>
      </c>
      <c r="J16" s="8">
        <f t="shared" si="5"/>
        <v>5892.6</v>
      </c>
      <c r="K16" s="8">
        <v>2158.5</v>
      </c>
      <c r="L16" s="8">
        <v>3734.1</v>
      </c>
      <c r="M16" s="8"/>
      <c r="N16" s="8"/>
      <c r="O16" s="23">
        <v>1</v>
      </c>
      <c r="P16" s="10">
        <v>1501</v>
      </c>
      <c r="Q16" s="8"/>
      <c r="R16" s="10"/>
      <c r="S16" s="8">
        <f>U16</f>
        <v>3584</v>
      </c>
      <c r="T16" s="10"/>
      <c r="U16" s="12">
        <f t="shared" si="6"/>
        <v>3584</v>
      </c>
      <c r="V16" s="10"/>
      <c r="W16" s="12">
        <f t="shared" si="7"/>
        <v>448</v>
      </c>
      <c r="X16" s="8">
        <v>448</v>
      </c>
      <c r="Y16" s="8">
        <v>72</v>
      </c>
      <c r="Z16" s="8"/>
      <c r="AA16" s="8"/>
      <c r="AB16" s="8"/>
      <c r="AC16" s="10"/>
      <c r="AD16" s="10">
        <f t="shared" si="2"/>
        <v>39511.66</v>
      </c>
      <c r="AE16" s="10">
        <f t="shared" si="3"/>
        <v>12828.5</v>
      </c>
      <c r="AF16" s="8"/>
      <c r="AG16" s="8"/>
      <c r="AH16" s="8"/>
      <c r="AI16" s="8"/>
    </row>
    <row r="17" spans="1:35" s="2" customFormat="1" ht="42" customHeight="1">
      <c r="A17" s="8">
        <v>10</v>
      </c>
      <c r="B17" s="9" t="s">
        <v>41</v>
      </c>
      <c r="C17" s="9" t="s">
        <v>59</v>
      </c>
      <c r="D17" s="9" t="s">
        <v>60</v>
      </c>
      <c r="E17" s="10">
        <v>1236.575</v>
      </c>
      <c r="F17" s="8">
        <f t="shared" si="4"/>
        <v>45107.9</v>
      </c>
      <c r="G17" s="10">
        <v>30875.4</v>
      </c>
      <c r="H17" s="10">
        <v>12828.5</v>
      </c>
      <c r="I17" s="8">
        <v>1404</v>
      </c>
      <c r="J17" s="8">
        <f t="shared" si="5"/>
        <v>5452.610000000001</v>
      </c>
      <c r="K17" s="8">
        <v>2581.61</v>
      </c>
      <c r="L17" s="8">
        <v>2871</v>
      </c>
      <c r="M17" s="8"/>
      <c r="N17" s="8"/>
      <c r="O17" s="23">
        <v>2</v>
      </c>
      <c r="P17" s="10">
        <v>1404</v>
      </c>
      <c r="Q17" s="8"/>
      <c r="R17" s="10"/>
      <c r="S17" s="8">
        <f>U17</f>
        <v>3176</v>
      </c>
      <c r="T17" s="10"/>
      <c r="U17" s="12">
        <f t="shared" si="6"/>
        <v>3176</v>
      </c>
      <c r="V17" s="10"/>
      <c r="W17" s="12">
        <f t="shared" si="7"/>
        <v>397</v>
      </c>
      <c r="X17" s="8">
        <v>397</v>
      </c>
      <c r="Y17" s="8">
        <v>78</v>
      </c>
      <c r="AA17" s="8"/>
      <c r="AB17" s="8"/>
      <c r="AC17" s="10"/>
      <c r="AD17" s="10">
        <f t="shared" si="2"/>
        <v>30875.4</v>
      </c>
      <c r="AE17" s="10">
        <f t="shared" si="3"/>
        <v>12828.5</v>
      </c>
      <c r="AF17" s="8"/>
      <c r="AG17" s="8"/>
      <c r="AH17" s="8"/>
      <c r="AI17" s="8"/>
    </row>
    <row r="18" spans="1:35" s="2" customFormat="1" ht="42" customHeight="1">
      <c r="A18" s="8">
        <v>11</v>
      </c>
      <c r="B18" s="9" t="s">
        <v>41</v>
      </c>
      <c r="C18" s="9" t="s">
        <v>61</v>
      </c>
      <c r="D18" s="9" t="s">
        <v>62</v>
      </c>
      <c r="E18" s="10">
        <v>650.934</v>
      </c>
      <c r="F18" s="8">
        <f t="shared" si="4"/>
        <v>9853.84</v>
      </c>
      <c r="G18" s="13">
        <v>5488.5</v>
      </c>
      <c r="H18" s="10">
        <v>4365.34</v>
      </c>
      <c r="I18" s="8"/>
      <c r="J18" s="8">
        <f t="shared" si="5"/>
        <v>1971.6000000000001</v>
      </c>
      <c r="K18" s="8">
        <v>937.2</v>
      </c>
      <c r="L18" s="8">
        <v>1034.4</v>
      </c>
      <c r="M18" s="8"/>
      <c r="N18" s="8"/>
      <c r="O18" s="23"/>
      <c r="P18" s="10"/>
      <c r="Q18" s="8"/>
      <c r="R18" s="10"/>
      <c r="S18" s="8">
        <f>U18</f>
        <v>1984</v>
      </c>
      <c r="T18" s="10"/>
      <c r="U18" s="12">
        <f t="shared" si="6"/>
        <v>1984</v>
      </c>
      <c r="V18" s="10"/>
      <c r="W18" s="12">
        <f t="shared" si="7"/>
        <v>248</v>
      </c>
      <c r="X18" s="8">
        <v>248</v>
      </c>
      <c r="Y18" s="8">
        <v>19</v>
      </c>
      <c r="AA18" s="8"/>
      <c r="AB18" s="8"/>
      <c r="AC18" s="10"/>
      <c r="AD18" s="10">
        <f t="shared" si="2"/>
        <v>5488.5</v>
      </c>
      <c r="AE18" s="10">
        <f t="shared" si="3"/>
        <v>4365.34</v>
      </c>
      <c r="AF18" s="8"/>
      <c r="AG18" s="8"/>
      <c r="AH18" s="8"/>
      <c r="AI18" s="8"/>
    </row>
    <row r="19" spans="1:35" s="2" customFormat="1" ht="42" customHeight="1">
      <c r="A19" s="8">
        <v>12</v>
      </c>
      <c r="B19" s="9" t="s">
        <v>41</v>
      </c>
      <c r="C19" s="9" t="s">
        <v>63</v>
      </c>
      <c r="D19" s="9" t="s">
        <v>64</v>
      </c>
      <c r="E19" s="10">
        <v>681.466</v>
      </c>
      <c r="F19" s="8">
        <f t="shared" si="4"/>
        <v>21777.51</v>
      </c>
      <c r="G19" s="10">
        <v>14456.48</v>
      </c>
      <c r="H19" s="10">
        <f>5172.43+841.78+39.77+6.46+1.95+295.28+145.69+121.74+170.93</f>
        <v>6796.03</v>
      </c>
      <c r="I19" s="8">
        <v>525</v>
      </c>
      <c r="J19" s="8">
        <f t="shared" si="5"/>
        <v>2062.8</v>
      </c>
      <c r="K19" s="8">
        <v>1451.7</v>
      </c>
      <c r="L19" s="8">
        <v>611.1</v>
      </c>
      <c r="M19" s="8"/>
      <c r="N19" s="8"/>
      <c r="O19" s="23">
        <v>1</v>
      </c>
      <c r="P19" s="10">
        <v>525</v>
      </c>
      <c r="Q19" s="8"/>
      <c r="R19" s="10"/>
      <c r="S19" s="8">
        <f>T19+U19</f>
        <v>5343.46</v>
      </c>
      <c r="T19" s="10">
        <v>3071.46</v>
      </c>
      <c r="U19" s="12">
        <f t="shared" si="6"/>
        <v>2272</v>
      </c>
      <c r="V19" s="10"/>
      <c r="W19" s="12">
        <f t="shared" si="7"/>
        <v>284</v>
      </c>
      <c r="X19" s="8">
        <v>284</v>
      </c>
      <c r="Y19" s="8">
        <v>43</v>
      </c>
      <c r="AA19" s="8"/>
      <c r="AB19" s="8"/>
      <c r="AC19" s="10"/>
      <c r="AD19" s="10">
        <f t="shared" si="2"/>
        <v>14456.48</v>
      </c>
      <c r="AE19" s="10">
        <f t="shared" si="3"/>
        <v>6796.03</v>
      </c>
      <c r="AF19" s="8"/>
      <c r="AG19" s="8"/>
      <c r="AH19" s="8"/>
      <c r="AI19" s="8"/>
    </row>
    <row r="20" spans="1:35" s="2" customFormat="1" ht="42" customHeight="1">
      <c r="A20" s="8">
        <v>13</v>
      </c>
      <c r="B20" s="9" t="s">
        <v>41</v>
      </c>
      <c r="C20" s="9" t="s">
        <v>65</v>
      </c>
      <c r="D20" s="9" t="s">
        <v>66</v>
      </c>
      <c r="E20" s="10">
        <v>770.898</v>
      </c>
      <c r="F20" s="8">
        <f t="shared" si="4"/>
        <v>36027.67</v>
      </c>
      <c r="G20" s="10">
        <v>27782.26</v>
      </c>
      <c r="H20" s="10">
        <v>7015.41</v>
      </c>
      <c r="I20" s="8">
        <v>1230</v>
      </c>
      <c r="J20" s="8">
        <f t="shared" si="5"/>
        <v>3953.8999999999996</v>
      </c>
      <c r="K20" s="8">
        <v>1499.3</v>
      </c>
      <c r="L20" s="8">
        <v>2454.6</v>
      </c>
      <c r="M20" s="8"/>
      <c r="N20" s="8"/>
      <c r="O20" s="23">
        <v>1</v>
      </c>
      <c r="P20" s="10">
        <v>1230</v>
      </c>
      <c r="Q20" s="8"/>
      <c r="R20" s="10"/>
      <c r="S20" s="8">
        <f>T20+U20</f>
        <v>1472</v>
      </c>
      <c r="T20" s="10"/>
      <c r="U20" s="12">
        <f t="shared" si="6"/>
        <v>1472</v>
      </c>
      <c r="V20" s="10">
        <v>6118.29</v>
      </c>
      <c r="W20" s="12">
        <f t="shared" si="7"/>
        <v>184</v>
      </c>
      <c r="X20" s="8">
        <v>184</v>
      </c>
      <c r="Y20" s="8">
        <v>51</v>
      </c>
      <c r="AA20" s="8"/>
      <c r="AB20" s="8"/>
      <c r="AC20" s="10"/>
      <c r="AD20" s="10">
        <f t="shared" si="2"/>
        <v>27782.26</v>
      </c>
      <c r="AE20" s="10">
        <f t="shared" si="3"/>
        <v>7015.41</v>
      </c>
      <c r="AF20" s="8"/>
      <c r="AG20" s="8"/>
      <c r="AH20" s="8"/>
      <c r="AI20" s="8"/>
    </row>
    <row r="21" spans="1:35" s="2" customFormat="1" ht="42" customHeight="1">
      <c r="A21" s="8">
        <v>14</v>
      </c>
      <c r="B21" s="9" t="s">
        <v>41</v>
      </c>
      <c r="C21" s="8" t="s">
        <v>67</v>
      </c>
      <c r="D21" s="8"/>
      <c r="E21" s="10">
        <v>700</v>
      </c>
      <c r="F21" s="8"/>
      <c r="G21" s="10">
        <v>5628</v>
      </c>
      <c r="H21" s="10">
        <v>5050</v>
      </c>
      <c r="I21" s="8"/>
      <c r="J21" s="8"/>
      <c r="K21" s="8">
        <v>1140</v>
      </c>
      <c r="L21" s="8">
        <v>770</v>
      </c>
      <c r="M21" s="8"/>
      <c r="N21" s="8"/>
      <c r="O21" s="8"/>
      <c r="P21" s="10"/>
      <c r="Q21" s="8"/>
      <c r="R21" s="10"/>
      <c r="S21" s="8"/>
      <c r="T21" s="10"/>
      <c r="U21" s="26">
        <f t="shared" si="6"/>
        <v>4336</v>
      </c>
      <c r="V21" s="10"/>
      <c r="W21" s="10">
        <f t="shared" si="7"/>
        <v>542</v>
      </c>
      <c r="X21" s="8">
        <v>542</v>
      </c>
      <c r="Y21" s="8">
        <v>46</v>
      </c>
      <c r="Z21" s="8"/>
      <c r="AA21" s="8"/>
      <c r="AB21" s="8"/>
      <c r="AC21" s="10"/>
      <c r="AD21" s="10">
        <f t="shared" si="2"/>
        <v>5628</v>
      </c>
      <c r="AE21" s="10">
        <f t="shared" si="3"/>
        <v>5050</v>
      </c>
      <c r="AF21" s="8"/>
      <c r="AG21" s="8"/>
      <c r="AH21" s="8"/>
      <c r="AI21" s="8"/>
    </row>
    <row r="22" spans="1:35" s="3" customFormat="1" ht="27" customHeight="1">
      <c r="A22" s="14" t="s">
        <v>18</v>
      </c>
      <c r="B22" s="15"/>
      <c r="C22" s="15"/>
      <c r="D22" s="16"/>
      <c r="E22" s="17">
        <f>SUM(E8:E21)</f>
        <v>11826.193</v>
      </c>
      <c r="F22" s="17">
        <f aca="true" t="shared" si="8" ref="E22:AJ22">SUM(F8:F21)</f>
        <v>275576.66</v>
      </c>
      <c r="G22" s="17"/>
      <c r="H22" s="17"/>
      <c r="I22" s="17">
        <f t="shared" si="8"/>
        <v>5527</v>
      </c>
      <c r="J22" s="17">
        <f t="shared" si="8"/>
        <v>33146.81</v>
      </c>
      <c r="K22" s="17">
        <f t="shared" si="8"/>
        <v>21428.4</v>
      </c>
      <c r="L22" s="17">
        <f t="shared" si="8"/>
        <v>20797.44</v>
      </c>
      <c r="M22" s="17">
        <f t="shared" si="8"/>
        <v>0</v>
      </c>
      <c r="N22" s="17">
        <f t="shared" si="8"/>
        <v>0</v>
      </c>
      <c r="O22" s="24">
        <v>13</v>
      </c>
      <c r="P22" s="17">
        <f t="shared" si="8"/>
        <v>5527</v>
      </c>
      <c r="Q22" s="24">
        <v>1</v>
      </c>
      <c r="R22" s="17">
        <f t="shared" si="8"/>
        <v>0</v>
      </c>
      <c r="S22" s="17">
        <f t="shared" si="8"/>
        <v>22015.46</v>
      </c>
      <c r="T22" s="17">
        <f t="shared" si="8"/>
        <v>6542.836</v>
      </c>
      <c r="U22" s="17">
        <f t="shared" si="8"/>
        <v>32248</v>
      </c>
      <c r="V22" s="17">
        <f t="shared" si="8"/>
        <v>41848.554000000004</v>
      </c>
      <c r="W22" s="17">
        <f t="shared" si="8"/>
        <v>4031</v>
      </c>
      <c r="X22" s="24">
        <f t="shared" si="8"/>
        <v>4031</v>
      </c>
      <c r="Y22" s="24">
        <f t="shared" si="8"/>
        <v>632</v>
      </c>
      <c r="Z22" s="17">
        <f t="shared" si="8"/>
        <v>0</v>
      </c>
      <c r="AA22" s="17">
        <f t="shared" si="8"/>
        <v>0</v>
      </c>
      <c r="AB22" s="17">
        <f t="shared" si="8"/>
        <v>0</v>
      </c>
      <c r="AC22" s="17">
        <f t="shared" si="8"/>
        <v>0</v>
      </c>
      <c r="AD22" s="17">
        <f t="shared" si="8"/>
        <v>243742.94</v>
      </c>
      <c r="AE22" s="17">
        <f t="shared" si="8"/>
        <v>102626.19</v>
      </c>
      <c r="AF22" s="24">
        <f t="shared" si="8"/>
        <v>0</v>
      </c>
      <c r="AG22" s="17">
        <f t="shared" si="8"/>
        <v>0</v>
      </c>
      <c r="AH22" s="24">
        <f t="shared" si="8"/>
        <v>0</v>
      </c>
      <c r="AI22" s="24"/>
    </row>
    <row r="23" spans="1:35" ht="22.5" customHeight="1">
      <c r="A23" s="18"/>
      <c r="B23" s="19"/>
      <c r="C23" s="19"/>
      <c r="D23" s="20"/>
      <c r="E23" s="21"/>
      <c r="F23" s="22"/>
      <c r="G23" s="21"/>
      <c r="H23" s="21"/>
      <c r="I23" s="22"/>
      <c r="J23" s="22"/>
      <c r="K23" s="22"/>
      <c r="L23" s="22"/>
      <c r="M23" s="22"/>
      <c r="N23" s="22"/>
      <c r="O23" s="22"/>
      <c r="P23" s="21"/>
      <c r="Q23" s="22"/>
      <c r="R23" s="21"/>
      <c r="S23" s="22"/>
      <c r="T23" s="21"/>
      <c r="U23" s="21"/>
      <c r="V23" s="21"/>
      <c r="W23" s="21"/>
      <c r="X23" s="22"/>
      <c r="Y23" s="22"/>
      <c r="Z23" s="22"/>
      <c r="AA23" s="22"/>
      <c r="AB23" s="22"/>
      <c r="AC23" s="21"/>
      <c r="AD23" s="27">
        <v>346369.13</v>
      </c>
      <c r="AE23" s="28"/>
      <c r="AF23" s="22"/>
      <c r="AG23" s="22"/>
      <c r="AH23" s="22"/>
      <c r="AI23" s="22"/>
    </row>
  </sheetData>
  <sheetProtection/>
  <mergeCells count="45">
    <mergeCell ref="A1:AI1"/>
    <mergeCell ref="F2:AI2"/>
    <mergeCell ref="F3:R3"/>
    <mergeCell ref="S3:X3"/>
    <mergeCell ref="Z3:AC3"/>
    <mergeCell ref="AD3:AI3"/>
    <mergeCell ref="M4:R4"/>
    <mergeCell ref="M5:N5"/>
    <mergeCell ref="O5:P5"/>
    <mergeCell ref="Q5:R5"/>
    <mergeCell ref="M6:N6"/>
    <mergeCell ref="AD6:AE6"/>
    <mergeCell ref="AD23:AE23"/>
    <mergeCell ref="A2:A7"/>
    <mergeCell ref="B2:B7"/>
    <mergeCell ref="C2:C7"/>
    <mergeCell ref="D2:D7"/>
    <mergeCell ref="E2:E7"/>
    <mergeCell ref="G6:G7"/>
    <mergeCell ref="H6:H7"/>
    <mergeCell ref="K6:K7"/>
    <mergeCell ref="L6:L7"/>
    <mergeCell ref="O6:O7"/>
    <mergeCell ref="P6:P7"/>
    <mergeCell ref="Q6:Q7"/>
    <mergeCell ref="R6:R7"/>
    <mergeCell ref="T6:T7"/>
    <mergeCell ref="U6:U7"/>
    <mergeCell ref="V6:V7"/>
    <mergeCell ref="W6:W7"/>
    <mergeCell ref="X6:X7"/>
    <mergeCell ref="Y4:Y7"/>
    <mergeCell ref="AA6:AA7"/>
    <mergeCell ref="AB6:AB7"/>
    <mergeCell ref="AC6:AC7"/>
    <mergeCell ref="AF6:AF7"/>
    <mergeCell ref="AG6:AG7"/>
    <mergeCell ref="AH6:AH7"/>
    <mergeCell ref="AI6:AI7"/>
    <mergeCell ref="S4:X5"/>
    <mergeCell ref="F4:I5"/>
    <mergeCell ref="Z4:AC5"/>
    <mergeCell ref="J4:L5"/>
    <mergeCell ref="A22:D23"/>
    <mergeCell ref="AD4:AI5"/>
  </mergeCells>
  <printOptions/>
  <pageMargins left="0.9" right="0.2" top="0.39" bottom="0.47" header="0.24" footer="0.24"/>
  <pageSetup fitToHeight="0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luwen</cp:lastModifiedBy>
  <cp:lastPrinted>2019-06-11T06:06:48Z</cp:lastPrinted>
  <dcterms:created xsi:type="dcterms:W3CDTF">2019-03-29T07:24:29Z</dcterms:created>
  <dcterms:modified xsi:type="dcterms:W3CDTF">2019-07-08T02:39:09Z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